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cvt.sharepoint.com/sites/OpenDoorClinic/Shared Documents/Admin/Income Guidelines/"/>
    </mc:Choice>
  </mc:AlternateContent>
  <xr:revisionPtr revIDLastSave="211" documentId="8_{35222E50-BD60-44D2-9357-27DA23B627CD}" xr6:coauthVersionLast="47" xr6:coauthVersionMax="47" xr10:uidLastSave="{977E847C-33A7-4D43-BEB4-899971B07BD2}"/>
  <bookViews>
    <workbookView xWindow="-120" yWindow="-120" windowWidth="29040" windowHeight="15840" xr2:uid="{F47EE093-4E8E-4F93-B884-6B7EDE8F27FA}"/>
  </bookViews>
  <sheets>
    <sheet name="Sheet1" sheetId="1" r:id="rId1"/>
  </sheets>
  <definedNames>
    <definedName name="_xlnm.Print_Area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14" i="1"/>
  <c r="C13" i="1"/>
  <c r="C12" i="1"/>
  <c r="C11" i="1"/>
  <c r="C10" i="1"/>
  <c r="C9" i="1"/>
  <c r="C8" i="1"/>
  <c r="C7" i="1"/>
  <c r="M28" i="1"/>
  <c r="N28" i="1" s="1"/>
  <c r="J28" i="1"/>
  <c r="K28" i="1" s="1"/>
  <c r="H28" i="1"/>
  <c r="I28" i="1" s="1"/>
  <c r="F28" i="1"/>
  <c r="G28" i="1" s="1"/>
  <c r="D28" i="1"/>
  <c r="E28" i="1" s="1"/>
  <c r="B28" i="1"/>
  <c r="C28" i="1" s="1"/>
  <c r="M27" i="1"/>
  <c r="N27" i="1" s="1"/>
  <c r="J27" i="1"/>
  <c r="K27" i="1" s="1"/>
  <c r="H27" i="1"/>
  <c r="I27" i="1" s="1"/>
  <c r="F27" i="1"/>
  <c r="G27" i="1" s="1"/>
  <c r="D27" i="1"/>
  <c r="E27" i="1" s="1"/>
  <c r="B27" i="1"/>
  <c r="C27" i="1" s="1"/>
  <c r="M26" i="1"/>
  <c r="N26" i="1" s="1"/>
  <c r="J26" i="1"/>
  <c r="K26" i="1" s="1"/>
  <c r="H26" i="1"/>
  <c r="I26" i="1" s="1"/>
  <c r="F26" i="1"/>
  <c r="G26" i="1" s="1"/>
  <c r="D26" i="1"/>
  <c r="E26" i="1" s="1"/>
  <c r="C26" i="1"/>
  <c r="M25" i="1"/>
  <c r="N25" i="1" s="1"/>
  <c r="J25" i="1"/>
  <c r="K25" i="1" s="1"/>
  <c r="H25" i="1"/>
  <c r="I25" i="1" s="1"/>
  <c r="F25" i="1"/>
  <c r="G25" i="1" s="1"/>
  <c r="D25" i="1"/>
  <c r="E25" i="1" s="1"/>
  <c r="B25" i="1"/>
  <c r="C25" i="1" s="1"/>
  <c r="M24" i="1"/>
  <c r="N24" i="1" s="1"/>
  <c r="J24" i="1"/>
  <c r="K24" i="1" s="1"/>
  <c r="H24" i="1"/>
  <c r="I24" i="1" s="1"/>
  <c r="F24" i="1"/>
  <c r="G24" i="1" s="1"/>
  <c r="D24" i="1"/>
  <c r="E24" i="1" s="1"/>
  <c r="B24" i="1"/>
  <c r="C24" i="1" s="1"/>
  <c r="M23" i="1"/>
  <c r="N23" i="1" s="1"/>
  <c r="J23" i="1"/>
  <c r="K23" i="1" s="1"/>
  <c r="H23" i="1"/>
  <c r="I23" i="1" s="1"/>
  <c r="F23" i="1"/>
  <c r="G23" i="1" s="1"/>
  <c r="D23" i="1"/>
  <c r="E23" i="1" s="1"/>
  <c r="B23" i="1"/>
  <c r="C23" i="1" s="1"/>
  <c r="M22" i="1"/>
  <c r="N22" i="1" s="1"/>
  <c r="J22" i="1"/>
  <c r="K22" i="1" s="1"/>
  <c r="H22" i="1"/>
  <c r="I22" i="1" s="1"/>
  <c r="F22" i="1"/>
  <c r="G22" i="1" s="1"/>
  <c r="D22" i="1"/>
  <c r="E22" i="1" s="1"/>
  <c r="B22" i="1"/>
  <c r="C22" i="1" s="1"/>
  <c r="M21" i="1"/>
  <c r="N21" i="1" s="1"/>
  <c r="M14" i="1"/>
  <c r="N14" i="1" s="1"/>
  <c r="J14" i="1"/>
  <c r="K14" i="1" s="1"/>
  <c r="H14" i="1"/>
  <c r="I14" i="1" s="1"/>
  <c r="F14" i="1"/>
  <c r="G14" i="1" s="1"/>
  <c r="D14" i="1"/>
  <c r="E14" i="1" s="1"/>
  <c r="M13" i="1"/>
  <c r="N13" i="1" s="1"/>
  <c r="J13" i="1"/>
  <c r="K13" i="1" s="1"/>
  <c r="H13" i="1"/>
  <c r="I13" i="1" s="1"/>
  <c r="F13" i="1"/>
  <c r="G13" i="1" s="1"/>
  <c r="D13" i="1"/>
  <c r="E13" i="1" s="1"/>
  <c r="M12" i="1"/>
  <c r="N12" i="1" s="1"/>
  <c r="J12" i="1"/>
  <c r="K12" i="1" s="1"/>
  <c r="H12" i="1"/>
  <c r="I12" i="1" s="1"/>
  <c r="F12" i="1"/>
  <c r="G12" i="1" s="1"/>
  <c r="D12" i="1"/>
  <c r="E12" i="1" s="1"/>
  <c r="M11" i="1"/>
  <c r="N11" i="1" s="1"/>
  <c r="J11" i="1"/>
  <c r="K11" i="1" s="1"/>
  <c r="H11" i="1"/>
  <c r="I11" i="1" s="1"/>
  <c r="F11" i="1"/>
  <c r="G11" i="1" s="1"/>
  <c r="D11" i="1"/>
  <c r="E11" i="1" s="1"/>
  <c r="M10" i="1"/>
  <c r="N10" i="1" s="1"/>
  <c r="J10" i="1"/>
  <c r="K10" i="1" s="1"/>
  <c r="H10" i="1"/>
  <c r="I10" i="1" s="1"/>
  <c r="F10" i="1"/>
  <c r="G10" i="1" s="1"/>
  <c r="D10" i="1"/>
  <c r="E10" i="1" s="1"/>
  <c r="M9" i="1"/>
  <c r="N9" i="1" s="1"/>
  <c r="J9" i="1"/>
  <c r="K9" i="1" s="1"/>
  <c r="H9" i="1"/>
  <c r="I9" i="1" s="1"/>
  <c r="F9" i="1"/>
  <c r="G9" i="1" s="1"/>
  <c r="D9" i="1"/>
  <c r="E9" i="1" s="1"/>
  <c r="M8" i="1"/>
  <c r="N8" i="1" s="1"/>
  <c r="J8" i="1"/>
  <c r="K8" i="1" s="1"/>
  <c r="H8" i="1"/>
  <c r="I8" i="1" s="1"/>
  <c r="F8" i="1"/>
  <c r="G8" i="1" s="1"/>
  <c r="D8" i="1"/>
  <c r="E8" i="1" s="1"/>
  <c r="M7" i="1"/>
  <c r="N7" i="1" s="1"/>
  <c r="J7" i="1"/>
  <c r="K7" i="1" s="1"/>
  <c r="H7" i="1"/>
  <c r="I7" i="1" s="1"/>
  <c r="F7" i="1"/>
  <c r="G7" i="1" s="1"/>
  <c r="D7" i="1"/>
  <c r="E7" i="1" s="1"/>
</calcChain>
</file>

<file path=xl/sharedStrings.xml><?xml version="1.0" encoding="utf-8"?>
<sst xmlns="http://schemas.openxmlformats.org/spreadsheetml/2006/main" count="56" uniqueCount="29">
  <si>
    <t>2025 Income Guidelines</t>
  </si>
  <si>
    <t>Household Size</t>
  </si>
  <si>
    <t xml:space="preserve">WIC  &amp; 3 Squares: Effective Until 6/30/26                                                                         </t>
  </si>
  <si>
    <t>State Programs: Effective Until 2/28/26</t>
  </si>
  <si>
    <t>Open Door Clinic</t>
  </si>
  <si>
    <t xml:space="preserve">UVMMC Sliding Scale / HAP program                                                                                                                                                                                                                                                          </t>
  </si>
  <si>
    <t>Medicaid</t>
  </si>
  <si>
    <t>Dr. Dynasaur</t>
  </si>
  <si>
    <t>2024 Poverty Guidelines</t>
  </si>
  <si>
    <t xml:space="preserve">You First </t>
  </si>
  <si>
    <t>Year</t>
  </si>
  <si>
    <t>Month</t>
  </si>
  <si>
    <t>2026 Income Guidelines (to be updated)</t>
  </si>
  <si>
    <t>WIC  &amp; 3 Squares:                                                                           as of 7/1/26</t>
  </si>
  <si>
    <t>ODC, Hospital Programs</t>
  </si>
  <si>
    <t>State Programs</t>
  </si>
  <si>
    <t xml:space="preserve">Porter Hospital &amp; UVMMC Sliding Scale / HAP program                                                                                                                                                                                                                                                          </t>
  </si>
  <si>
    <t>Medicaid:          as of 3/1/26</t>
  </si>
  <si>
    <t>Dr. Dynasaur:      as of 3/1/26</t>
  </si>
  <si>
    <t>2025 Poverty Guidelines</t>
  </si>
  <si>
    <t>Effective 2024</t>
  </si>
  <si>
    <t>Count a pregnant woman and her unborn child as a household of 2.</t>
  </si>
  <si>
    <t xml:space="preserve">Financial Assistance Program - UVMMC: 1-800-639-2719 Option #2         </t>
  </si>
  <si>
    <t>*Porter Financial Assistance is retroactive 8 months and goes</t>
  </si>
  <si>
    <t>802-847-6950</t>
  </si>
  <si>
    <t>forward 12 months</t>
  </si>
  <si>
    <t>HAP Program - UVMMC: 802-847-6984</t>
  </si>
  <si>
    <t>*Medicaid is retroactive up to 3 months if you request it</t>
  </si>
  <si>
    <t>For  Poverty Levels,  School Meals and CSFP, all figures are taken directly from income guidelines published in the Federal Register.  Medicaid/Dr. Dynasaur/VHAP and Food Stamp figures are provided by DCF.  WIC regulations allow WIC to implement updated income guidelines at the same time as Medicaid.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</si>
</sst>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2"/>
      <name val="Arial"/>
    </font>
    <font>
      <sz val="12"/>
      <name val="Arial"/>
    </font>
    <font>
      <sz val="12"/>
      <color rgb="FF000000"/>
      <name val="Arial"/>
    </font>
    <font>
      <b/>
      <sz val="12"/>
      <color theme="2"/>
      <name val="Arial"/>
    </font>
    <font>
      <sz val="12"/>
      <color theme="2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wrapText="1"/>
    </xf>
    <xf numFmtId="3" fontId="2" fillId="0" borderId="18" xfId="0" applyNumberFormat="1" applyFont="1" applyBorder="1" applyAlignment="1">
      <alignment horizontal="center" wrapText="1"/>
    </xf>
    <xf numFmtId="3" fontId="2" fillId="0" borderId="21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22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9" fontId="2" fillId="0" borderId="12" xfId="0" applyNumberFormat="1" applyFont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3" fontId="2" fillId="2" borderId="16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3" fontId="2" fillId="3" borderId="12" xfId="0" applyNumberFormat="1" applyFont="1" applyFill="1" applyBorder="1" applyAlignment="1">
      <alignment horizontal="center"/>
    </xf>
    <xf numFmtId="3" fontId="2" fillId="3" borderId="20" xfId="0" applyNumberFormat="1" applyFont="1" applyFill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9" fontId="2" fillId="0" borderId="11" xfId="0" applyNumberFormat="1" applyFont="1" applyBorder="1" applyAlignment="1">
      <alignment horizontal="center" wrapText="1"/>
    </xf>
    <xf numFmtId="9" fontId="2" fillId="0" borderId="29" xfId="0" applyNumberFormat="1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9" fontId="1" fillId="2" borderId="11" xfId="0" applyNumberFormat="1" applyFont="1" applyFill="1" applyBorder="1" applyAlignment="1">
      <alignment horizontal="center" wrapText="1"/>
    </xf>
    <xf numFmtId="9" fontId="1" fillId="2" borderId="29" xfId="0" applyNumberFormat="1" applyFont="1" applyFill="1" applyBorder="1" applyAlignment="1">
      <alignment horizontal="center" wrapText="1"/>
    </xf>
    <xf numFmtId="9" fontId="2" fillId="3" borderId="11" xfId="0" applyNumberFormat="1" applyFont="1" applyFill="1" applyBorder="1" applyAlignment="1">
      <alignment horizont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9" fontId="4" fillId="4" borderId="11" xfId="0" applyNumberFormat="1" applyFont="1" applyFill="1" applyBorder="1" applyAlignment="1">
      <alignment horizontal="center" wrapText="1"/>
    </xf>
    <xf numFmtId="9" fontId="4" fillId="4" borderId="29" xfId="0" applyNumberFormat="1" applyFont="1" applyFill="1" applyBorder="1" applyAlignment="1">
      <alignment horizontal="center" wrapText="1"/>
    </xf>
    <xf numFmtId="9" fontId="5" fillId="4" borderId="11" xfId="0" applyNumberFormat="1" applyFont="1" applyFill="1" applyBorder="1" applyAlignment="1">
      <alignment horizontal="center" wrapText="1"/>
    </xf>
    <xf numFmtId="9" fontId="5" fillId="4" borderId="10" xfId="0" applyNumberFormat="1" applyFont="1" applyFill="1" applyBorder="1" applyAlignment="1">
      <alignment horizontal="center" wrapText="1"/>
    </xf>
    <xf numFmtId="0" fontId="5" fillId="4" borderId="29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3" fontId="5" fillId="4" borderId="16" xfId="0" applyNumberFormat="1" applyFont="1" applyFill="1" applyBorder="1" applyAlignment="1">
      <alignment horizontal="center"/>
    </xf>
    <xf numFmtId="3" fontId="5" fillId="4" borderId="12" xfId="0" applyNumberFormat="1" applyFont="1" applyFill="1" applyBorder="1" applyAlignment="1">
      <alignment horizontal="center"/>
    </xf>
    <xf numFmtId="3" fontId="5" fillId="4" borderId="20" xfId="0" applyNumberFormat="1" applyFont="1" applyFill="1" applyBorder="1" applyAlignment="1">
      <alignment horizontal="center"/>
    </xf>
    <xf numFmtId="3" fontId="5" fillId="4" borderId="7" xfId="0" applyNumberFormat="1" applyFont="1" applyFill="1" applyBorder="1" applyAlignment="1">
      <alignment horizontal="center"/>
    </xf>
    <xf numFmtId="3" fontId="5" fillId="4" borderId="22" xfId="0" applyNumberFormat="1" applyFont="1" applyFill="1" applyBorder="1" applyAlignment="1">
      <alignment horizont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9" fontId="2" fillId="0" borderId="43" xfId="0" applyNumberFormat="1" applyFont="1" applyBorder="1" applyAlignment="1">
      <alignment horizontal="center" wrapText="1"/>
    </xf>
    <xf numFmtId="9" fontId="2" fillId="3" borderId="29" xfId="0" applyNumberFormat="1" applyFont="1" applyFill="1" applyBorder="1" applyAlignment="1">
      <alignment horizont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9C0A6-04D6-486A-B2CA-E52A84A21447}">
  <sheetPr>
    <pageSetUpPr fitToPage="1"/>
  </sheetPr>
  <dimension ref="A1:N37"/>
  <sheetViews>
    <sheetView tabSelected="1" workbookViewId="0">
      <selection activeCell="P28" sqref="P28"/>
    </sheetView>
  </sheetViews>
  <sheetFormatPr defaultRowHeight="15"/>
  <cols>
    <col min="1" max="1" width="12.28515625" customWidth="1"/>
    <col min="4" max="4" width="11.5703125" customWidth="1"/>
    <col min="6" max="6" width="12.140625" customWidth="1"/>
    <col min="10" max="10" width="11.140625" customWidth="1"/>
    <col min="12" max="12" width="13.5703125" customWidth="1"/>
    <col min="13" max="13" width="10.7109375" customWidth="1"/>
    <col min="14" max="14" width="8.5703125" customWidth="1"/>
  </cols>
  <sheetData>
    <row r="1" spans="1:1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>
      <c r="A2" s="34"/>
      <c r="B2" s="34"/>
      <c r="C2" s="34"/>
      <c r="D2" s="34"/>
      <c r="E2" s="34"/>
      <c r="F2" s="34"/>
      <c r="G2" s="34"/>
      <c r="H2" s="33"/>
      <c r="I2" s="33"/>
      <c r="J2" s="33"/>
      <c r="K2" s="33"/>
      <c r="L2" s="33"/>
      <c r="M2" s="33"/>
      <c r="N2" s="33"/>
    </row>
    <row r="3" spans="1:14" ht="15.75">
      <c r="A3" s="35" t="s">
        <v>1</v>
      </c>
      <c r="B3" s="38" t="s">
        <v>2</v>
      </c>
      <c r="C3" s="39"/>
      <c r="D3" s="47"/>
      <c r="E3" s="47"/>
      <c r="F3" s="47"/>
      <c r="G3" s="47"/>
      <c r="H3" s="26" t="s">
        <v>3</v>
      </c>
      <c r="I3" s="26"/>
      <c r="J3" s="26"/>
      <c r="K3" s="26"/>
      <c r="L3" s="26"/>
      <c r="M3" s="26"/>
      <c r="N3" s="26"/>
    </row>
    <row r="4" spans="1:14" ht="45">
      <c r="A4" s="36"/>
      <c r="B4" s="40"/>
      <c r="C4" s="41"/>
      <c r="D4" s="48" t="s">
        <v>4</v>
      </c>
      <c r="E4" s="49"/>
      <c r="F4" s="50" t="s">
        <v>5</v>
      </c>
      <c r="G4" s="51"/>
      <c r="H4" s="40" t="s">
        <v>6</v>
      </c>
      <c r="I4" s="42"/>
      <c r="J4" s="43" t="s">
        <v>7</v>
      </c>
      <c r="K4" s="42"/>
      <c r="L4" s="1" t="s">
        <v>8</v>
      </c>
      <c r="M4" s="52" t="s">
        <v>9</v>
      </c>
      <c r="N4" s="53"/>
    </row>
    <row r="5" spans="1:14" ht="15.75">
      <c r="A5" s="36"/>
      <c r="B5" s="29">
        <v>1.85</v>
      </c>
      <c r="C5" s="30"/>
      <c r="D5" s="54">
        <v>3</v>
      </c>
      <c r="E5" s="55"/>
      <c r="F5" s="56">
        <v>4</v>
      </c>
      <c r="G5" s="57"/>
      <c r="H5" s="29">
        <v>1.38</v>
      </c>
      <c r="I5" s="30"/>
      <c r="J5" s="29">
        <v>3.18</v>
      </c>
      <c r="K5" s="30"/>
      <c r="L5" s="19">
        <v>1</v>
      </c>
      <c r="M5" s="57">
        <v>2.5</v>
      </c>
      <c r="N5" s="58"/>
    </row>
    <row r="6" spans="1:14">
      <c r="A6" s="37"/>
      <c r="B6" s="2" t="s">
        <v>10</v>
      </c>
      <c r="C6" s="3" t="s">
        <v>11</v>
      </c>
      <c r="D6" s="59" t="s">
        <v>10</v>
      </c>
      <c r="E6" s="59" t="s">
        <v>11</v>
      </c>
      <c r="F6" s="59" t="s">
        <v>10</v>
      </c>
      <c r="G6" s="60" t="s">
        <v>11</v>
      </c>
      <c r="H6" s="2" t="s">
        <v>10</v>
      </c>
      <c r="I6" s="3" t="s">
        <v>11</v>
      </c>
      <c r="J6" s="3" t="s">
        <v>10</v>
      </c>
      <c r="K6" s="3" t="s">
        <v>11</v>
      </c>
      <c r="L6" s="4" t="s">
        <v>10</v>
      </c>
      <c r="M6" s="61" t="s">
        <v>10</v>
      </c>
      <c r="N6" s="62" t="s">
        <v>11</v>
      </c>
    </row>
    <row r="7" spans="1:14" ht="15.75">
      <c r="A7" s="7">
        <v>1</v>
      </c>
      <c r="B7" s="8">
        <v>28952.5</v>
      </c>
      <c r="C7" s="9">
        <f>B7/12</f>
        <v>2412.7083333333335</v>
      </c>
      <c r="D7" s="63">
        <f>L7*3</f>
        <v>46950</v>
      </c>
      <c r="E7" s="63">
        <f>D7/12</f>
        <v>3912.5</v>
      </c>
      <c r="F7" s="64">
        <f>L7*4</f>
        <v>62600</v>
      </c>
      <c r="G7" s="65">
        <f>F7/12</f>
        <v>5216.666666666667</v>
      </c>
      <c r="H7" s="10">
        <f>L7*1.38</f>
        <v>21597</v>
      </c>
      <c r="I7" s="9">
        <f>H7/12</f>
        <v>1799.75</v>
      </c>
      <c r="J7" s="11">
        <f>L7*3.18</f>
        <v>49767</v>
      </c>
      <c r="K7" s="9">
        <f>J7/12</f>
        <v>4147.25</v>
      </c>
      <c r="L7" s="9">
        <v>15650</v>
      </c>
      <c r="M7" s="66">
        <f>L7*2.5</f>
        <v>39125</v>
      </c>
      <c r="N7" s="67">
        <f>M7/12</f>
        <v>3260.4166666666665</v>
      </c>
    </row>
    <row r="8" spans="1:14" ht="15.75">
      <c r="A8" s="14">
        <v>2</v>
      </c>
      <c r="B8" s="8">
        <v>39128</v>
      </c>
      <c r="C8" s="9">
        <f t="shared" ref="C8:C14" si="0">B8/12</f>
        <v>3260.6666666666665</v>
      </c>
      <c r="D8" s="63">
        <f t="shared" ref="D8:D14" si="1">L8*3</f>
        <v>63450</v>
      </c>
      <c r="E8" s="63">
        <f t="shared" ref="E8:E14" si="2">D8/12</f>
        <v>5287.5</v>
      </c>
      <c r="F8" s="64">
        <f t="shared" ref="F8:F14" si="3">L8*4</f>
        <v>84600</v>
      </c>
      <c r="G8" s="65">
        <f t="shared" ref="G8:G14" si="4">F8/12</f>
        <v>7050</v>
      </c>
      <c r="H8" s="10">
        <f t="shared" ref="H8:H14" si="5">L8*1.38</f>
        <v>29186.999999999996</v>
      </c>
      <c r="I8" s="9">
        <f t="shared" ref="I8:I14" si="6">H8/12</f>
        <v>2432.2499999999995</v>
      </c>
      <c r="J8" s="11">
        <f t="shared" ref="J8:J14" si="7">L8*3.18</f>
        <v>67257</v>
      </c>
      <c r="K8" s="9">
        <f t="shared" ref="K8:K14" si="8">J8/12</f>
        <v>5604.75</v>
      </c>
      <c r="L8" s="9">
        <v>21150</v>
      </c>
      <c r="M8" s="66">
        <f t="shared" ref="M8:M11" si="9">L8*2.5</f>
        <v>52875</v>
      </c>
      <c r="N8" s="67">
        <f t="shared" ref="N8:N14" si="10">M8/12</f>
        <v>4406.25</v>
      </c>
    </row>
    <row r="9" spans="1:14" ht="15.75">
      <c r="A9" s="14">
        <v>3</v>
      </c>
      <c r="B9" s="8">
        <v>49303</v>
      </c>
      <c r="C9" s="9">
        <f t="shared" si="0"/>
        <v>4108.583333333333</v>
      </c>
      <c r="D9" s="63">
        <f t="shared" si="1"/>
        <v>79950</v>
      </c>
      <c r="E9" s="63">
        <f t="shared" si="2"/>
        <v>6662.5</v>
      </c>
      <c r="F9" s="64">
        <f t="shared" si="3"/>
        <v>106600</v>
      </c>
      <c r="G9" s="65">
        <f t="shared" si="4"/>
        <v>8883.3333333333339</v>
      </c>
      <c r="H9" s="10">
        <f t="shared" si="5"/>
        <v>36777</v>
      </c>
      <c r="I9" s="9">
        <f t="shared" si="6"/>
        <v>3064.75</v>
      </c>
      <c r="J9" s="11">
        <f t="shared" si="7"/>
        <v>84747</v>
      </c>
      <c r="K9" s="9">
        <f t="shared" si="8"/>
        <v>7062.25</v>
      </c>
      <c r="L9" s="9">
        <v>26650</v>
      </c>
      <c r="M9" s="66">
        <f t="shared" si="9"/>
        <v>66625</v>
      </c>
      <c r="N9" s="67">
        <f t="shared" si="10"/>
        <v>5552.083333333333</v>
      </c>
    </row>
    <row r="10" spans="1:14" ht="15.75">
      <c r="A10" s="14">
        <v>4</v>
      </c>
      <c r="B10" s="8">
        <v>59478</v>
      </c>
      <c r="C10" s="9">
        <f t="shared" si="0"/>
        <v>4956.5</v>
      </c>
      <c r="D10" s="63">
        <f t="shared" si="1"/>
        <v>96450</v>
      </c>
      <c r="E10" s="63">
        <f t="shared" si="2"/>
        <v>8037.5</v>
      </c>
      <c r="F10" s="64">
        <f t="shared" si="3"/>
        <v>128600</v>
      </c>
      <c r="G10" s="65">
        <f t="shared" si="4"/>
        <v>10716.666666666666</v>
      </c>
      <c r="H10" s="10">
        <f t="shared" si="5"/>
        <v>44367</v>
      </c>
      <c r="I10" s="9">
        <f t="shared" si="6"/>
        <v>3697.25</v>
      </c>
      <c r="J10" s="11">
        <f t="shared" si="7"/>
        <v>102237</v>
      </c>
      <c r="K10" s="9">
        <f t="shared" si="8"/>
        <v>8519.75</v>
      </c>
      <c r="L10" s="9">
        <v>32150</v>
      </c>
      <c r="M10" s="66">
        <f t="shared" si="9"/>
        <v>80375</v>
      </c>
      <c r="N10" s="67">
        <f t="shared" si="10"/>
        <v>6697.916666666667</v>
      </c>
    </row>
    <row r="11" spans="1:14" ht="15.75">
      <c r="A11" s="14">
        <v>5</v>
      </c>
      <c r="B11" s="8">
        <v>69653</v>
      </c>
      <c r="C11" s="9">
        <f t="shared" si="0"/>
        <v>5804.416666666667</v>
      </c>
      <c r="D11" s="63">
        <f t="shared" si="1"/>
        <v>112950</v>
      </c>
      <c r="E11" s="63">
        <f t="shared" si="2"/>
        <v>9412.5</v>
      </c>
      <c r="F11" s="64">
        <f t="shared" si="3"/>
        <v>150600</v>
      </c>
      <c r="G11" s="65">
        <f t="shared" si="4"/>
        <v>12550</v>
      </c>
      <c r="H11" s="10">
        <f t="shared" si="5"/>
        <v>51956.999999999993</v>
      </c>
      <c r="I11" s="9">
        <f t="shared" si="6"/>
        <v>4329.7499999999991</v>
      </c>
      <c r="J11" s="11">
        <f t="shared" si="7"/>
        <v>119727</v>
      </c>
      <c r="K11" s="9">
        <f t="shared" si="8"/>
        <v>9977.25</v>
      </c>
      <c r="L11" s="9">
        <v>37650</v>
      </c>
      <c r="M11" s="66">
        <f t="shared" si="9"/>
        <v>94125</v>
      </c>
      <c r="N11" s="67">
        <f t="shared" si="10"/>
        <v>7843.75</v>
      </c>
    </row>
    <row r="12" spans="1:14" ht="15.75">
      <c r="A12" s="14">
        <v>6</v>
      </c>
      <c r="B12" s="8">
        <v>79828</v>
      </c>
      <c r="C12" s="9">
        <f t="shared" si="0"/>
        <v>6652.333333333333</v>
      </c>
      <c r="D12" s="63">
        <f t="shared" si="1"/>
        <v>129450</v>
      </c>
      <c r="E12" s="63">
        <f t="shared" si="2"/>
        <v>10787.5</v>
      </c>
      <c r="F12" s="64">
        <f t="shared" si="3"/>
        <v>172600</v>
      </c>
      <c r="G12" s="65">
        <f t="shared" si="4"/>
        <v>14383.333333333334</v>
      </c>
      <c r="H12" s="10">
        <f t="shared" si="5"/>
        <v>59546.999999999993</v>
      </c>
      <c r="I12" s="9">
        <f t="shared" si="6"/>
        <v>4962.2499999999991</v>
      </c>
      <c r="J12" s="11">
        <f t="shared" si="7"/>
        <v>137217</v>
      </c>
      <c r="K12" s="9">
        <f t="shared" si="8"/>
        <v>11434.75</v>
      </c>
      <c r="L12" s="9">
        <v>43150</v>
      </c>
      <c r="M12" s="66">
        <f>L12*2.5</f>
        <v>107875</v>
      </c>
      <c r="N12" s="67">
        <f t="shared" si="10"/>
        <v>8989.5833333333339</v>
      </c>
    </row>
    <row r="13" spans="1:14" ht="15.75">
      <c r="A13" s="14">
        <v>7</v>
      </c>
      <c r="B13" s="8">
        <v>90003</v>
      </c>
      <c r="C13" s="9">
        <f t="shared" si="0"/>
        <v>7500.25</v>
      </c>
      <c r="D13" s="63">
        <f t="shared" si="1"/>
        <v>145950</v>
      </c>
      <c r="E13" s="63">
        <f t="shared" si="2"/>
        <v>12162.5</v>
      </c>
      <c r="F13" s="64">
        <f t="shared" si="3"/>
        <v>194600</v>
      </c>
      <c r="G13" s="65">
        <f t="shared" si="4"/>
        <v>16216.666666666666</v>
      </c>
      <c r="H13" s="10">
        <f t="shared" si="5"/>
        <v>67137</v>
      </c>
      <c r="I13" s="9">
        <f t="shared" si="6"/>
        <v>5594.75</v>
      </c>
      <c r="J13" s="11">
        <f t="shared" si="7"/>
        <v>154707</v>
      </c>
      <c r="K13" s="9">
        <f t="shared" si="8"/>
        <v>12892.25</v>
      </c>
      <c r="L13" s="9">
        <v>48650</v>
      </c>
      <c r="M13" s="66">
        <f t="shared" ref="M13:M14" si="11">L13*2.5</f>
        <v>121625</v>
      </c>
      <c r="N13" s="67">
        <f t="shared" si="10"/>
        <v>10135.416666666666</v>
      </c>
    </row>
    <row r="14" spans="1:14" ht="15.75">
      <c r="A14" s="15">
        <v>8</v>
      </c>
      <c r="B14" s="8">
        <v>100178</v>
      </c>
      <c r="C14" s="9">
        <f t="shared" si="0"/>
        <v>8348.1666666666661</v>
      </c>
      <c r="D14" s="63">
        <f t="shared" si="1"/>
        <v>162450</v>
      </c>
      <c r="E14" s="63">
        <f t="shared" si="2"/>
        <v>13537.5</v>
      </c>
      <c r="F14" s="64">
        <f t="shared" si="3"/>
        <v>216600</v>
      </c>
      <c r="G14" s="65">
        <f t="shared" si="4"/>
        <v>18050</v>
      </c>
      <c r="H14" s="10">
        <f t="shared" si="5"/>
        <v>74727</v>
      </c>
      <c r="I14" s="9">
        <f t="shared" si="6"/>
        <v>6227.25</v>
      </c>
      <c r="J14" s="11">
        <f t="shared" si="7"/>
        <v>172197</v>
      </c>
      <c r="K14" s="9">
        <f t="shared" si="8"/>
        <v>14349.75</v>
      </c>
      <c r="L14" s="9">
        <v>54150</v>
      </c>
      <c r="M14" s="66">
        <f t="shared" si="11"/>
        <v>135375</v>
      </c>
      <c r="N14" s="67">
        <f t="shared" si="10"/>
        <v>11281.25</v>
      </c>
    </row>
    <row r="15" spans="1:14" ht="15" customHeight="1">
      <c r="A15" s="33" t="s">
        <v>12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1:14" ht="15" customHeigh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5.75">
      <c r="A17" s="35" t="s">
        <v>1</v>
      </c>
      <c r="B17" s="38" t="s">
        <v>13</v>
      </c>
      <c r="C17" s="39"/>
      <c r="D17" s="68" t="s">
        <v>14</v>
      </c>
      <c r="E17" s="69"/>
      <c r="F17" s="69"/>
      <c r="G17" s="70"/>
      <c r="H17" s="71" t="s">
        <v>15</v>
      </c>
      <c r="I17" s="72"/>
      <c r="J17" s="72"/>
      <c r="K17" s="72"/>
      <c r="L17" s="72"/>
      <c r="M17" s="72"/>
      <c r="N17" s="73"/>
    </row>
    <row r="18" spans="1:14" ht="69.75" customHeight="1">
      <c r="A18" s="36"/>
      <c r="B18" s="40"/>
      <c r="C18" s="41"/>
      <c r="D18" s="74" t="s">
        <v>4</v>
      </c>
      <c r="E18" s="75"/>
      <c r="F18" s="76" t="s">
        <v>16</v>
      </c>
      <c r="G18" s="77"/>
      <c r="H18" s="78" t="s">
        <v>17</v>
      </c>
      <c r="I18" s="79"/>
      <c r="J18" s="80" t="s">
        <v>18</v>
      </c>
      <c r="K18" s="79"/>
      <c r="L18" s="1" t="s">
        <v>19</v>
      </c>
      <c r="M18" s="80" t="s">
        <v>9</v>
      </c>
      <c r="N18" s="79"/>
    </row>
    <row r="19" spans="1:14" ht="15.75">
      <c r="A19" s="36"/>
      <c r="B19" s="81">
        <v>1.85</v>
      </c>
      <c r="C19" s="30"/>
      <c r="D19" s="44">
        <v>3</v>
      </c>
      <c r="E19" s="45"/>
      <c r="F19" s="46">
        <v>4</v>
      </c>
      <c r="G19" s="82"/>
      <c r="H19" s="29">
        <v>1.38</v>
      </c>
      <c r="I19" s="30"/>
      <c r="J19" s="29">
        <v>3.18</v>
      </c>
      <c r="K19" s="30"/>
      <c r="L19" s="19">
        <v>1</v>
      </c>
      <c r="M19" s="29">
        <v>2.5</v>
      </c>
      <c r="N19" s="30"/>
    </row>
    <row r="20" spans="1:14">
      <c r="A20" s="37"/>
      <c r="B20" s="2" t="s">
        <v>10</v>
      </c>
      <c r="C20" s="3" t="s">
        <v>11</v>
      </c>
      <c r="D20" s="20" t="s">
        <v>10</v>
      </c>
      <c r="E20" s="20" t="s">
        <v>11</v>
      </c>
      <c r="F20" s="22" t="s">
        <v>10</v>
      </c>
      <c r="G20" s="23" t="s">
        <v>11</v>
      </c>
      <c r="H20" s="2" t="s">
        <v>10</v>
      </c>
      <c r="I20" s="3" t="s">
        <v>11</v>
      </c>
      <c r="J20" s="3" t="s">
        <v>10</v>
      </c>
      <c r="K20" s="3" t="s">
        <v>11</v>
      </c>
      <c r="L20" s="4" t="s">
        <v>10</v>
      </c>
      <c r="M20" s="5" t="s">
        <v>10</v>
      </c>
      <c r="N20" s="6" t="s">
        <v>11</v>
      </c>
    </row>
    <row r="21" spans="1:14" ht="15.75">
      <c r="A21" s="7">
        <v>1</v>
      </c>
      <c r="B21" s="8"/>
      <c r="C21" s="9"/>
      <c r="D21" s="21"/>
      <c r="E21" s="21"/>
      <c r="F21" s="24"/>
      <c r="G21" s="25"/>
      <c r="H21" s="10"/>
      <c r="I21" s="9"/>
      <c r="J21" s="11"/>
      <c r="K21" s="9"/>
      <c r="L21" s="9"/>
      <c r="M21" s="12">
        <f>L21*2.5</f>
        <v>0</v>
      </c>
      <c r="N21" s="13">
        <f>M21/12</f>
        <v>0</v>
      </c>
    </row>
    <row r="22" spans="1:14" ht="15.75">
      <c r="A22" s="14">
        <v>2</v>
      </c>
      <c r="B22" s="8">
        <f>L22*1.85</f>
        <v>0</v>
      </c>
      <c r="C22" s="9">
        <f t="shared" ref="C22:C28" si="12">B22/12</f>
        <v>0</v>
      </c>
      <c r="D22" s="21">
        <f t="shared" ref="D22:D28" si="13">L22*3</f>
        <v>0</v>
      </c>
      <c r="E22" s="21">
        <f t="shared" ref="E22:E28" si="14">D22/12</f>
        <v>0</v>
      </c>
      <c r="F22" s="24">
        <f t="shared" ref="F22:F28" si="15">L22*4</f>
        <v>0</v>
      </c>
      <c r="G22" s="25">
        <f t="shared" ref="G22:G28" si="16">F22/12</f>
        <v>0</v>
      </c>
      <c r="H22" s="10">
        <f t="shared" ref="H22:H28" si="17">L22*1.38</f>
        <v>0</v>
      </c>
      <c r="I22" s="9">
        <f t="shared" ref="I22:I28" si="18">H22/12</f>
        <v>0</v>
      </c>
      <c r="J22" s="11">
        <f t="shared" ref="J22:J28" si="19">L22*3.18</f>
        <v>0</v>
      </c>
      <c r="K22" s="9">
        <f t="shared" ref="K22:K28" si="20">J22/12</f>
        <v>0</v>
      </c>
      <c r="L22" s="9"/>
      <c r="M22" s="12">
        <f t="shared" ref="M22:M25" si="21">L22*2.5</f>
        <v>0</v>
      </c>
      <c r="N22" s="13">
        <f t="shared" ref="N22:N28" si="22">M22/12</f>
        <v>0</v>
      </c>
    </row>
    <row r="23" spans="1:14" ht="15.75">
      <c r="A23" s="14">
        <v>3</v>
      </c>
      <c r="B23" s="8">
        <f t="shared" ref="B23:B28" si="23">L23*1.85</f>
        <v>0</v>
      </c>
      <c r="C23" s="9">
        <f t="shared" si="12"/>
        <v>0</v>
      </c>
      <c r="D23" s="21">
        <f t="shared" si="13"/>
        <v>0</v>
      </c>
      <c r="E23" s="21">
        <f t="shared" si="14"/>
        <v>0</v>
      </c>
      <c r="F23" s="24">
        <f t="shared" si="15"/>
        <v>0</v>
      </c>
      <c r="G23" s="25">
        <f t="shared" si="16"/>
        <v>0</v>
      </c>
      <c r="H23" s="10">
        <f t="shared" si="17"/>
        <v>0</v>
      </c>
      <c r="I23" s="9">
        <f t="shared" si="18"/>
        <v>0</v>
      </c>
      <c r="J23" s="11">
        <f t="shared" si="19"/>
        <v>0</v>
      </c>
      <c r="K23" s="9">
        <f t="shared" si="20"/>
        <v>0</v>
      </c>
      <c r="L23" s="9"/>
      <c r="M23" s="12">
        <f t="shared" si="21"/>
        <v>0</v>
      </c>
      <c r="N23" s="13">
        <f t="shared" si="22"/>
        <v>0</v>
      </c>
    </row>
    <row r="24" spans="1:14" ht="15.75">
      <c r="A24" s="14">
        <v>4</v>
      </c>
      <c r="B24" s="8">
        <f t="shared" si="23"/>
        <v>0</v>
      </c>
      <c r="C24" s="9">
        <f t="shared" si="12"/>
        <v>0</v>
      </c>
      <c r="D24" s="21">
        <f t="shared" si="13"/>
        <v>0</v>
      </c>
      <c r="E24" s="21">
        <f t="shared" si="14"/>
        <v>0</v>
      </c>
      <c r="F24" s="24">
        <f t="shared" si="15"/>
        <v>0</v>
      </c>
      <c r="G24" s="25">
        <f t="shared" si="16"/>
        <v>0</v>
      </c>
      <c r="H24" s="10">
        <f t="shared" si="17"/>
        <v>0</v>
      </c>
      <c r="I24" s="9">
        <f t="shared" si="18"/>
        <v>0</v>
      </c>
      <c r="J24" s="11">
        <f t="shared" si="19"/>
        <v>0</v>
      </c>
      <c r="K24" s="9">
        <f t="shared" si="20"/>
        <v>0</v>
      </c>
      <c r="L24" s="9"/>
      <c r="M24" s="12">
        <f t="shared" si="21"/>
        <v>0</v>
      </c>
      <c r="N24" s="13">
        <f t="shared" si="22"/>
        <v>0</v>
      </c>
    </row>
    <row r="25" spans="1:14" ht="15.75">
      <c r="A25" s="14">
        <v>5</v>
      </c>
      <c r="B25" s="8">
        <f t="shared" si="23"/>
        <v>0</v>
      </c>
      <c r="C25" s="9">
        <f t="shared" si="12"/>
        <v>0</v>
      </c>
      <c r="D25" s="21">
        <f t="shared" si="13"/>
        <v>0</v>
      </c>
      <c r="E25" s="21">
        <f t="shared" si="14"/>
        <v>0</v>
      </c>
      <c r="F25" s="24">
        <f t="shared" si="15"/>
        <v>0</v>
      </c>
      <c r="G25" s="25">
        <f t="shared" si="16"/>
        <v>0</v>
      </c>
      <c r="H25" s="10">
        <f t="shared" si="17"/>
        <v>0</v>
      </c>
      <c r="I25" s="9">
        <f t="shared" si="18"/>
        <v>0</v>
      </c>
      <c r="J25" s="11">
        <f t="shared" si="19"/>
        <v>0</v>
      </c>
      <c r="K25" s="9">
        <f t="shared" si="20"/>
        <v>0</v>
      </c>
      <c r="L25" s="9"/>
      <c r="M25" s="12">
        <f t="shared" si="21"/>
        <v>0</v>
      </c>
      <c r="N25" s="13">
        <f t="shared" si="22"/>
        <v>0</v>
      </c>
    </row>
    <row r="26" spans="1:14" ht="15.75">
      <c r="A26" s="14">
        <v>6</v>
      </c>
      <c r="B26" s="8">
        <f t="shared" si="23"/>
        <v>0</v>
      </c>
      <c r="C26" s="9">
        <f t="shared" si="12"/>
        <v>0</v>
      </c>
      <c r="D26" s="21">
        <f t="shared" si="13"/>
        <v>0</v>
      </c>
      <c r="E26" s="21">
        <f t="shared" si="14"/>
        <v>0</v>
      </c>
      <c r="F26" s="24">
        <f t="shared" si="15"/>
        <v>0</v>
      </c>
      <c r="G26" s="25">
        <f t="shared" si="16"/>
        <v>0</v>
      </c>
      <c r="H26" s="10">
        <f t="shared" si="17"/>
        <v>0</v>
      </c>
      <c r="I26" s="9">
        <f t="shared" si="18"/>
        <v>0</v>
      </c>
      <c r="J26" s="11">
        <f t="shared" si="19"/>
        <v>0</v>
      </c>
      <c r="K26" s="9">
        <f t="shared" si="20"/>
        <v>0</v>
      </c>
      <c r="L26" s="9"/>
      <c r="M26" s="12">
        <f>L26*2.5</f>
        <v>0</v>
      </c>
      <c r="N26" s="13">
        <f t="shared" si="22"/>
        <v>0</v>
      </c>
    </row>
    <row r="27" spans="1:14" ht="15.75">
      <c r="A27" s="14">
        <v>7</v>
      </c>
      <c r="B27" s="8">
        <f t="shared" si="23"/>
        <v>0</v>
      </c>
      <c r="C27" s="9">
        <f t="shared" si="12"/>
        <v>0</v>
      </c>
      <c r="D27" s="21">
        <f t="shared" si="13"/>
        <v>0</v>
      </c>
      <c r="E27" s="21">
        <f t="shared" si="14"/>
        <v>0</v>
      </c>
      <c r="F27" s="24">
        <f t="shared" si="15"/>
        <v>0</v>
      </c>
      <c r="G27" s="25">
        <f t="shared" si="16"/>
        <v>0</v>
      </c>
      <c r="H27" s="10">
        <f t="shared" si="17"/>
        <v>0</v>
      </c>
      <c r="I27" s="9">
        <f t="shared" si="18"/>
        <v>0</v>
      </c>
      <c r="J27" s="11">
        <f t="shared" si="19"/>
        <v>0</v>
      </c>
      <c r="K27" s="9">
        <f t="shared" si="20"/>
        <v>0</v>
      </c>
      <c r="L27" s="9"/>
      <c r="M27" s="12">
        <f t="shared" ref="M27:M28" si="24">L27*2.5</f>
        <v>0</v>
      </c>
      <c r="N27" s="13">
        <f t="shared" si="22"/>
        <v>0</v>
      </c>
    </row>
    <row r="28" spans="1:14" ht="15.75">
      <c r="A28" s="15">
        <v>8</v>
      </c>
      <c r="B28" s="8">
        <f t="shared" si="23"/>
        <v>0</v>
      </c>
      <c r="C28" s="9">
        <f t="shared" si="12"/>
        <v>0</v>
      </c>
      <c r="D28" s="21">
        <f t="shared" si="13"/>
        <v>0</v>
      </c>
      <c r="E28" s="21">
        <f t="shared" si="14"/>
        <v>0</v>
      </c>
      <c r="F28" s="24">
        <f t="shared" si="15"/>
        <v>0</v>
      </c>
      <c r="G28" s="25">
        <f t="shared" si="16"/>
        <v>0</v>
      </c>
      <c r="H28" s="10">
        <f t="shared" si="17"/>
        <v>0</v>
      </c>
      <c r="I28" s="9">
        <f t="shared" si="18"/>
        <v>0</v>
      </c>
      <c r="J28" s="11">
        <f t="shared" si="19"/>
        <v>0</v>
      </c>
      <c r="K28" s="9">
        <f t="shared" si="20"/>
        <v>0</v>
      </c>
      <c r="L28" s="9"/>
      <c r="M28" s="12">
        <f t="shared" si="24"/>
        <v>0</v>
      </c>
      <c r="N28" s="13">
        <f t="shared" si="22"/>
        <v>0</v>
      </c>
    </row>
    <row r="29" spans="1:14">
      <c r="A29" s="83" t="s">
        <v>20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ht="15.75">
      <c r="A30" s="31" t="s">
        <v>21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4" ht="15.7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15.75">
      <c r="A32" s="27" t="s">
        <v>22</v>
      </c>
      <c r="B32" s="27"/>
      <c r="C32" s="27"/>
      <c r="D32" s="27"/>
      <c r="E32" s="27"/>
      <c r="F32" s="27"/>
      <c r="G32" s="27"/>
      <c r="H32" s="17" t="s">
        <v>23</v>
      </c>
      <c r="I32" s="18"/>
      <c r="J32" s="18"/>
      <c r="K32" s="18"/>
      <c r="L32" s="18"/>
      <c r="M32" s="18"/>
      <c r="N32" s="18"/>
    </row>
    <row r="33" spans="1:14" ht="15.75">
      <c r="A33" s="17"/>
      <c r="B33" s="17"/>
      <c r="C33" s="17"/>
      <c r="D33" s="17" t="s">
        <v>24</v>
      </c>
      <c r="E33" s="17"/>
      <c r="F33" s="17"/>
      <c r="G33" s="17"/>
      <c r="H33" s="17" t="s">
        <v>25</v>
      </c>
      <c r="I33" s="17"/>
      <c r="J33" s="17"/>
      <c r="K33" s="17"/>
      <c r="L33" s="17"/>
      <c r="M33" s="17"/>
      <c r="N33" s="17"/>
    </row>
    <row r="34" spans="1:14" ht="15.75">
      <c r="A34" s="27" t="s">
        <v>26</v>
      </c>
      <c r="B34" s="27"/>
      <c r="C34" s="27"/>
      <c r="D34" s="27"/>
      <c r="E34" s="27"/>
      <c r="F34" s="27"/>
      <c r="G34" s="27"/>
      <c r="H34" s="17" t="s">
        <v>27</v>
      </c>
      <c r="I34" s="17"/>
      <c r="J34" s="17"/>
      <c r="K34" s="17"/>
      <c r="L34" s="17"/>
      <c r="M34" s="17"/>
      <c r="N34" s="17"/>
    </row>
    <row r="35" spans="1:14" ht="15.7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52.5" customHeight="1">
      <c r="A36" s="28" t="s">
        <v>28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</sheetData>
  <mergeCells count="37">
    <mergeCell ref="A36:N37"/>
    <mergeCell ref="M19:N19"/>
    <mergeCell ref="A29:N29"/>
    <mergeCell ref="A30:N30"/>
    <mergeCell ref="A32:G32"/>
    <mergeCell ref="A34:G34"/>
    <mergeCell ref="B19:C19"/>
    <mergeCell ref="D19:E19"/>
    <mergeCell ref="F19:G19"/>
    <mergeCell ref="H19:I19"/>
    <mergeCell ref="J19:K19"/>
    <mergeCell ref="D18:E18"/>
    <mergeCell ref="F18:G18"/>
    <mergeCell ref="H18:I18"/>
    <mergeCell ref="J18:K18"/>
    <mergeCell ref="M18:N18"/>
    <mergeCell ref="A1:N2"/>
    <mergeCell ref="A3:A6"/>
    <mergeCell ref="B3:C4"/>
    <mergeCell ref="H3:N3"/>
    <mergeCell ref="D4:E4"/>
    <mergeCell ref="F4:G4"/>
    <mergeCell ref="H4:I4"/>
    <mergeCell ref="J4:K4"/>
    <mergeCell ref="M4:N4"/>
    <mergeCell ref="B5:C5"/>
    <mergeCell ref="D5:E5"/>
    <mergeCell ref="F5:G5"/>
    <mergeCell ref="D3:G3"/>
    <mergeCell ref="H5:I5"/>
    <mergeCell ref="J5:K5"/>
    <mergeCell ref="M5:N5"/>
    <mergeCell ref="A15:N16"/>
    <mergeCell ref="A17:A20"/>
    <mergeCell ref="B17:C18"/>
    <mergeCell ref="D17:G17"/>
    <mergeCell ref="H17:N17"/>
  </mergeCells>
  <pageMargins left="0.7" right="0.7" top="0.75" bottom="0.75" header="0.3" footer="0.3"/>
  <pageSetup scale="75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0c8049-9958-4812-bf4f-13e0a68e84a4">
      <Terms xmlns="http://schemas.microsoft.com/office/infopath/2007/PartnerControls"/>
    </lcf76f155ced4ddcb4097134ff3c332f>
    <TaxCatchAll xmlns="5d95a739-f211-4767-aec8-4768b25c7b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788C762F93994B8C70930CCBB152E0" ma:contentTypeVersion="18" ma:contentTypeDescription="Create a new document." ma:contentTypeScope="" ma:versionID="d194145a85cab4aa6479b8844a476edd">
  <xsd:schema xmlns:xsd="http://www.w3.org/2001/XMLSchema" xmlns:xs="http://www.w3.org/2001/XMLSchema" xmlns:p="http://schemas.microsoft.com/office/2006/metadata/properties" xmlns:ns2="fc0c8049-9958-4812-bf4f-13e0a68e84a4" xmlns:ns3="5d95a739-f211-4767-aec8-4768b25c7b4c" targetNamespace="http://schemas.microsoft.com/office/2006/metadata/properties" ma:root="true" ma:fieldsID="aaea4547ffd60fd92da49e257e6d3702" ns2:_="" ns3:_="">
    <xsd:import namespace="fc0c8049-9958-4812-bf4f-13e0a68e84a4"/>
    <xsd:import namespace="5d95a739-f211-4767-aec8-4768b25c7b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0c8049-9958-4812-bf4f-13e0a68e84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fbfc44b-b839-4883-bf53-be83583944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5a739-f211-4767-aec8-4768b25c7b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574dfab-c745-4f3e-a513-6427bdafc719}" ma:internalName="TaxCatchAll" ma:showField="CatchAllData" ma:web="5d95a739-f211-4767-aec8-4768b25c7b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F376F2-C723-4090-AD39-5D72D89B72BD}"/>
</file>

<file path=customXml/itemProps2.xml><?xml version="1.0" encoding="utf-8"?>
<ds:datastoreItem xmlns:ds="http://schemas.openxmlformats.org/officeDocument/2006/customXml" ds:itemID="{F48F46C6-66ED-4427-9A7A-39CA5F2047A6}"/>
</file>

<file path=customXml/itemProps3.xml><?xml version="1.0" encoding="utf-8"?>
<ds:datastoreItem xmlns:ds="http://schemas.openxmlformats.org/officeDocument/2006/customXml" ds:itemID="{18C0E192-62C7-46DE-BEA1-2D629F02C7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opendoorclinic</dc:creator>
  <cp:keywords/>
  <dc:description/>
  <cp:lastModifiedBy>Heidi Sulis</cp:lastModifiedBy>
  <cp:revision/>
  <dcterms:created xsi:type="dcterms:W3CDTF">2023-06-29T13:14:23Z</dcterms:created>
  <dcterms:modified xsi:type="dcterms:W3CDTF">2025-02-12T20:27:26Z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0x01010034788C762F93994B8C70930CCBB152E0</vt:lpwstr>
  </property>
  <property fmtid="{D5CDD505-2E9C-101B-9397-08002B2CF9AE}" pid="3" name="MediaServiceImageTags">
    <vt:lpwstr/>
  </property>
</Properties>
</file>